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80" windowHeight="4875" activeTab="1"/>
  </bookViews>
  <sheets>
    <sheet name="CDKT" sheetId="1" r:id="rId1"/>
    <sheet name="KQHDSXD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<sst xmlns="http://schemas.openxmlformats.org/spreadsheetml/2006/main" count="131" uniqueCount="127">
  <si>
    <t xml:space="preserve">B¸o c¸o tãm t¾t </t>
  </si>
  <si>
    <t>A. b¶ng c©n ®èi kÕ to¸n</t>
  </si>
  <si>
    <t>tµi s¶n</t>
  </si>
  <si>
    <t>m. sè</t>
  </si>
  <si>
    <t>sè cuèi kú</t>
  </si>
  <si>
    <t>100</t>
  </si>
  <si>
    <t>1. TiÒn vµ c¸c kho¶n t­¬ng ®­¬ng tiÒn</t>
  </si>
  <si>
    <t>110</t>
  </si>
  <si>
    <t>130</t>
  </si>
  <si>
    <t>4.Hµng tån kho</t>
  </si>
  <si>
    <t>140</t>
  </si>
  <si>
    <t>5.Tµi s¶n l­u ®éng kh¸c</t>
  </si>
  <si>
    <t>150</t>
  </si>
  <si>
    <t>220</t>
  </si>
  <si>
    <t xml:space="preserve">     +Tµi s¶n cè ®Þnh h÷u h×nh </t>
  </si>
  <si>
    <t>221</t>
  </si>
  <si>
    <t xml:space="preserve">          Nguyªn gi¸</t>
  </si>
  <si>
    <t>222</t>
  </si>
  <si>
    <t xml:space="preserve">          Gi¸ trÞ hao mßn luü kÕ (*)</t>
  </si>
  <si>
    <t>223</t>
  </si>
  <si>
    <t xml:space="preserve">     +Tµi s¶n cè ®Þnh thuª tµi chÝnh</t>
  </si>
  <si>
    <t>224</t>
  </si>
  <si>
    <t xml:space="preserve">           Nguyªn gi¸</t>
  </si>
  <si>
    <t>225</t>
  </si>
  <si>
    <t xml:space="preserve">           Gi¸ trÞ hao mßn luü kÕ (*)</t>
  </si>
  <si>
    <t>226</t>
  </si>
  <si>
    <t xml:space="preserve">      +Tµi s¶n cè ®Þnh v« h×nh</t>
  </si>
  <si>
    <t>227</t>
  </si>
  <si>
    <t xml:space="preserve">            Nguyªn gi¸</t>
  </si>
  <si>
    <t>228</t>
  </si>
  <si>
    <t xml:space="preserve">            Gi¸ trÞ hao mßn luü kÕ (*)</t>
  </si>
  <si>
    <t>229</t>
  </si>
  <si>
    <t>230</t>
  </si>
  <si>
    <t>240</t>
  </si>
  <si>
    <t>260</t>
  </si>
  <si>
    <t>261</t>
  </si>
  <si>
    <t>262</t>
  </si>
  <si>
    <t>268</t>
  </si>
  <si>
    <t>III.Tæng céng tµi s¶n</t>
  </si>
  <si>
    <t>270</t>
  </si>
  <si>
    <t>nguån vèn</t>
  </si>
  <si>
    <t>IV.Nî ph¶i tr¶</t>
  </si>
  <si>
    <t>300</t>
  </si>
  <si>
    <t>1.Nî ng¾n h¹n</t>
  </si>
  <si>
    <t>310</t>
  </si>
  <si>
    <t>2.Nî dµi h¹n</t>
  </si>
  <si>
    <t>320</t>
  </si>
  <si>
    <t>400</t>
  </si>
  <si>
    <t>411</t>
  </si>
  <si>
    <t xml:space="preserve">     ThÆng d­ cæ phÇn</t>
  </si>
  <si>
    <t>412</t>
  </si>
  <si>
    <t>413</t>
  </si>
  <si>
    <t xml:space="preserve">     Quü ®Çu t­ ph¸t triÓn</t>
  </si>
  <si>
    <t>416</t>
  </si>
  <si>
    <t>417</t>
  </si>
  <si>
    <t xml:space="preserve">     Lîi nhuËn ch­a ph©n phèi </t>
  </si>
  <si>
    <t>420</t>
  </si>
  <si>
    <t>430</t>
  </si>
  <si>
    <t xml:space="preserve">VI.Tæng céng nguån vèn </t>
  </si>
  <si>
    <t>§¬n vÞ tÝnh : ®ång</t>
  </si>
  <si>
    <t>chØ tiªu</t>
  </si>
  <si>
    <t xml:space="preserve">Kú b¸o c¸o </t>
  </si>
  <si>
    <t xml:space="preserve">luü kÕ </t>
  </si>
  <si>
    <t xml:space="preserve">1.Doanh thu b¸n hµng vµ cung cÊp dÞch vô </t>
  </si>
  <si>
    <t xml:space="preserve">3.Doanh thu thuÇn vÒ b¸n hµng vµ cung cÊp dÞch Vô  </t>
  </si>
  <si>
    <t xml:space="preserve">8. Lîi nhuËn tõ ho¹t ®éng ®Çu t­ tµi chÝnh </t>
  </si>
  <si>
    <t xml:space="preserve">     Vèn ®Çu t­ cña chñ së h÷u</t>
  </si>
  <si>
    <t xml:space="preserve">2. C¸c kho¶n ®Çu t­ tµi chÝnh ng¾n h¹n </t>
  </si>
  <si>
    <t xml:space="preserve">3.C¸c kho¶n ph¶i thu ng¾n h¹n </t>
  </si>
  <si>
    <t>4.C¸c kho¶n ®Çu t­ tµi chÝnh dµi h¹n</t>
  </si>
  <si>
    <t>2.Tµi s¶n cè ®Þnh</t>
  </si>
  <si>
    <t xml:space="preserve">5. Tµi s¶n dµi h¹n kh¸c </t>
  </si>
  <si>
    <t xml:space="preserve">      Chi phÝ tr¶ tr­íc dµi h¹n</t>
  </si>
  <si>
    <t xml:space="preserve">      Tµi s¶n thuÕ thu nhËp ho·n l¹i</t>
  </si>
  <si>
    <t xml:space="preserve">       Tµi s¶n dµi h¹n kh¸c </t>
  </si>
  <si>
    <t>V. Vèn chñ së h÷u</t>
  </si>
  <si>
    <t xml:space="preserve">1. Vèn chñ së h÷u </t>
  </si>
  <si>
    <t>I. Tµi s¶n  ng¾n h¹n</t>
  </si>
  <si>
    <t>II.Tµi s¶n  dµi h¹n</t>
  </si>
  <si>
    <t xml:space="preserve">1. C¸c kho¶n ph¶i thu dµi h¹n  </t>
  </si>
  <si>
    <t xml:space="preserve">      +.Chi phÝ XDCB dë dang </t>
  </si>
  <si>
    <t xml:space="preserve"> 3. BÊt ®éng s¶n ®µu t­</t>
  </si>
  <si>
    <t xml:space="preserve">      Vèn kh¸c cña chñ së h÷u</t>
  </si>
  <si>
    <t xml:space="preserve">      Chªnh lÖch ®¸nh gi¸ l¹i tµi s¶n </t>
  </si>
  <si>
    <t xml:space="preserve">      Chªnh lÖch Tû gÝa hèi ®o¸i</t>
  </si>
  <si>
    <t xml:space="preserve">     Quü Kh¸c thuéc vèn chñ sì h÷u                   </t>
  </si>
  <si>
    <t xml:space="preserve">      Nguån vèn ®Çu t­ XDCB</t>
  </si>
  <si>
    <t xml:space="preserve">2.Nguån kinh phÝ  vµ quü kh¸c </t>
  </si>
  <si>
    <t xml:space="preserve">      Quü khen th­ëng phóc lîi </t>
  </si>
  <si>
    <t>QuÝ III N¨m 2007</t>
  </si>
  <si>
    <t>Sè  ĐÇu n¨m</t>
  </si>
  <si>
    <t xml:space="preserve">       C¸c quü </t>
  </si>
  <si>
    <t>414</t>
  </si>
  <si>
    <t>415</t>
  </si>
  <si>
    <t>B. b¸o c¸o kÕt qu¶ ho¹t ®éng kinh doanh quÝ III n¨m 2007</t>
  </si>
  <si>
    <t>2.C¸c kho¶n gi¶m trõ doanh thu</t>
  </si>
  <si>
    <t>LËp biÓu</t>
  </si>
  <si>
    <t>KÕ to¸n tr­ëng</t>
  </si>
  <si>
    <t xml:space="preserve">Gi¸m ®èc </t>
  </si>
  <si>
    <t xml:space="preserve">               Hoµng ThÞ BÝch Liªn                                     </t>
  </si>
  <si>
    <t xml:space="preserve">Ph¹m ThÞ §øc </t>
  </si>
  <si>
    <t xml:space="preserve">Ph¹m Minh Th¶o </t>
  </si>
  <si>
    <t>4.Gi¸ vèn hµng b¸n</t>
  </si>
  <si>
    <t xml:space="preserve">5.Lîi NhuËn gép vÒ b¸n hµng vµ cung cÊp dÞch vô          </t>
  </si>
  <si>
    <t xml:space="preserve">6.Doanh thu ho¹t ®éng tµi chÝnh               </t>
  </si>
  <si>
    <t>7.Chi phÝ tµi chÝnh</t>
  </si>
  <si>
    <t>8.Chi phÝ b¸n hµng</t>
  </si>
  <si>
    <t>9.Chi phÝ qu¶n lý doanh nghiÖp</t>
  </si>
  <si>
    <t>10.Lîi nhuËn thuÇn tõ ho¹t ®éng kinh doanh</t>
  </si>
  <si>
    <t xml:space="preserve">11.Thu nhËp kh¸c </t>
  </si>
  <si>
    <t xml:space="preserve">12.Chi phÝ kh¸c </t>
  </si>
  <si>
    <t xml:space="preserve">13.Lîi nhuËn kh¸c  </t>
  </si>
  <si>
    <t xml:space="preserve">14.Tæng lîi nhuËn  kÕ to¸n tr­íc  thuÕ </t>
  </si>
  <si>
    <t xml:space="preserve">15.ThuÕ thu nhËp doanh nghiÖp </t>
  </si>
  <si>
    <t>16.Lîi nhuËn sau thuÕ  thu nhËp doanh nghiÖp</t>
  </si>
  <si>
    <t xml:space="preserve">17.L·i c¬ b¶n trªn cæ phiÕu </t>
  </si>
  <si>
    <t xml:space="preserve">18.Cæ tøc trªn mçi cæ phiÕu </t>
  </si>
  <si>
    <t xml:space="preserve">    tËp ®oµn c«ng nghiÖp - Than Kho¸ng s¶n viÖt nam</t>
  </si>
  <si>
    <t xml:space="preserve">   C«ng ty cæ phÇn than nói bÐo - TKV</t>
  </si>
  <si>
    <t>120</t>
  </si>
  <si>
    <t>210</t>
  </si>
  <si>
    <t>250</t>
  </si>
  <si>
    <t>410</t>
  </si>
  <si>
    <t xml:space="preserve">      Cæ phiÕu quü (*)</t>
  </si>
  <si>
    <t>421</t>
  </si>
  <si>
    <t>440</t>
  </si>
  <si>
    <t>431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</si>
</sst>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_);_(* \(#,##0\);_(* &quot;-&quot;??_);_(@_)"/>
    <numFmt numFmtId="173" formatCode="_(* #,##0.0_);_(* \(#,##0.0\);_(* &quot;-&quot;??_);_(@_)"/>
  </numFmts>
  <fonts count="19">
    <font>
      <sz val="12"/>
      <name val=".VnTime"/>
      <family val="0"/>
    </font>
    <font>
      <b/>
      <sz val="10"/>
      <name val=".VnTimeH"/>
      <family val="0"/>
    </font>
    <font>
      <b/>
      <sz val="12"/>
      <name val=".VnTimeH"/>
      <family val="0"/>
    </font>
    <font>
      <b/>
      <sz val="24"/>
      <name val=".VnTimeH"/>
      <family val="2"/>
    </font>
    <font>
      <sz val="14"/>
      <name val=".VnVogueH"/>
      <family val="2"/>
    </font>
    <font>
      <b/>
      <i/>
      <sz val="14"/>
      <name val=".VnTime"/>
      <family val="2"/>
    </font>
    <font>
      <b/>
      <i/>
      <sz val="12"/>
      <name val=".VnTime"/>
      <family val="2"/>
    </font>
    <font>
      <b/>
      <sz val="11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.VnTime"/>
      <family val="2"/>
    </font>
    <font>
      <sz val="10"/>
      <name val=".VnTime"/>
      <family val="2"/>
    </font>
    <font>
      <sz val="12"/>
      <name val="Arial"/>
      <family val="0"/>
    </font>
    <font>
      <sz val="12"/>
      <name val=".VnTimeH"/>
      <family val="2"/>
    </font>
    <font>
      <sz val="10"/>
      <name val=".VnTimeH"/>
      <family val="2"/>
    </font>
    <font>
      <sz val="11"/>
      <name val=".VnArial"/>
      <family val="2"/>
    </font>
    <font>
      <sz val="12"/>
      <name val=".Vn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2" fontId="0" fillId="0" borderId="0" xfId="15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  <xf numFmtId="172" fontId="0" fillId="0" borderId="0" xfId="15" applyNumberFormat="1" applyFont="1" applyAlignment="1">
      <alignment/>
    </xf>
    <xf numFmtId="172" fontId="5" fillId="0" borderId="1" xfId="15" applyNumberFormat="1" applyFont="1" applyBorder="1" applyAlignment="1">
      <alignment horizontal="center"/>
    </xf>
    <xf numFmtId="172" fontId="6" fillId="0" borderId="0" xfId="15" applyNumberFormat="1" applyFont="1" applyAlignment="1">
      <alignment horizontal="center"/>
    </xf>
    <xf numFmtId="172" fontId="7" fillId="0" borderId="2" xfId="15" applyNumberFormat="1" applyFont="1" applyBorder="1" applyAlignment="1">
      <alignment horizontal="centerContinuous"/>
    </xf>
    <xf numFmtId="172" fontId="7" fillId="0" borderId="2" xfId="15" applyNumberFormat="1" applyFont="1" applyBorder="1" applyAlignment="1">
      <alignment horizontal="center"/>
    </xf>
    <xf numFmtId="172" fontId="8" fillId="0" borderId="3" xfId="15" applyNumberFormat="1" applyFont="1" applyBorder="1" applyAlignment="1">
      <alignment/>
    </xf>
    <xf numFmtId="172" fontId="8" fillId="0" borderId="4" xfId="15" applyNumberFormat="1" applyFont="1" applyBorder="1" applyAlignment="1" quotePrefix="1">
      <alignment horizontal="center"/>
    </xf>
    <xf numFmtId="172" fontId="8" fillId="0" borderId="4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2" fontId="0" fillId="0" borderId="5" xfId="15" applyNumberFormat="1" applyFont="1" applyBorder="1" applyAlignment="1" quotePrefix="1">
      <alignment horizontal="center"/>
    </xf>
    <xf numFmtId="172" fontId="0" fillId="0" borderId="5" xfId="15" applyNumberFormat="1" applyFont="1" applyBorder="1" applyAlignment="1">
      <alignment/>
    </xf>
    <xf numFmtId="172" fontId="0" fillId="0" borderId="5" xfId="15" applyNumberFormat="1" applyFont="1" applyBorder="1" applyAlignment="1" quotePrefix="1">
      <alignment horizontal="center"/>
    </xf>
    <xf numFmtId="172" fontId="9" fillId="0" borderId="5" xfId="15" applyNumberFormat="1" applyFont="1" applyBorder="1" applyAlignment="1">
      <alignment/>
    </xf>
    <xf numFmtId="172" fontId="10" fillId="0" borderId="5" xfId="15" applyNumberFormat="1" applyFont="1" applyBorder="1" applyAlignment="1" quotePrefix="1">
      <alignment horizontal="center"/>
    </xf>
    <xf numFmtId="172" fontId="10" fillId="0" borderId="5" xfId="15" applyNumberFormat="1" applyFont="1" applyBorder="1" applyAlignment="1">
      <alignment/>
    </xf>
    <xf numFmtId="172" fontId="8" fillId="0" borderId="5" xfId="15" applyNumberFormat="1" applyFont="1" applyBorder="1" applyAlignment="1">
      <alignment/>
    </xf>
    <xf numFmtId="172" fontId="11" fillId="0" borderId="5" xfId="15" applyNumberFormat="1" applyFont="1" applyBorder="1" applyAlignment="1" quotePrefix="1">
      <alignment horizontal="center"/>
    </xf>
    <xf numFmtId="172" fontId="11" fillId="0" borderId="5" xfId="15" applyNumberFormat="1" applyFont="1" applyBorder="1" applyAlignment="1">
      <alignment/>
    </xf>
    <xf numFmtId="172" fontId="8" fillId="0" borderId="2" xfId="15" applyNumberFormat="1" applyFont="1" applyBorder="1" applyAlignment="1">
      <alignment horizontal="left"/>
    </xf>
    <xf numFmtId="172" fontId="11" fillId="0" borderId="2" xfId="15" applyNumberFormat="1" applyFont="1" applyBorder="1" applyAlignment="1" quotePrefix="1">
      <alignment horizontal="center"/>
    </xf>
    <xf numFmtId="172" fontId="11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 horizontal="centerContinuous"/>
    </xf>
    <xf numFmtId="172" fontId="10" fillId="0" borderId="4" xfId="15" applyNumberFormat="1" applyFont="1" applyBorder="1" applyAlignment="1">
      <alignment horizontal="center"/>
    </xf>
    <xf numFmtId="172" fontId="10" fillId="0" borderId="3" xfId="15" applyNumberFormat="1" applyFont="1" applyBorder="1" applyAlignment="1">
      <alignment/>
    </xf>
    <xf numFmtId="172" fontId="12" fillId="0" borderId="5" xfId="15" applyNumberFormat="1" applyFont="1" applyBorder="1" applyAlignment="1">
      <alignment/>
    </xf>
    <xf numFmtId="172" fontId="11" fillId="0" borderId="6" xfId="15" applyNumberFormat="1" applyFont="1" applyBorder="1" applyAlignment="1" quotePrefix="1">
      <alignment horizontal="center"/>
    </xf>
    <xf numFmtId="172" fontId="10" fillId="0" borderId="6" xfId="15" applyNumberFormat="1" applyFont="1" applyBorder="1" applyAlignment="1" quotePrefix="1">
      <alignment horizontal="center"/>
    </xf>
    <xf numFmtId="172" fontId="11" fillId="0" borderId="6" xfId="15" applyNumberFormat="1" applyFont="1" applyBorder="1" applyAlignment="1">
      <alignment/>
    </xf>
    <xf numFmtId="172" fontId="10" fillId="0" borderId="6" xfId="15" applyNumberFormat="1" applyFont="1" applyBorder="1" applyAlignment="1">
      <alignment/>
    </xf>
    <xf numFmtId="172" fontId="8" fillId="0" borderId="0" xfId="15" applyNumberFormat="1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172" fontId="8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8" fillId="0" borderId="7" xfId="0" applyFont="1" applyBorder="1" applyAlignment="1">
      <alignment/>
    </xf>
    <xf numFmtId="172" fontId="17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0" fillId="0" borderId="5" xfId="15" applyNumberFormat="1" applyFont="1" applyBorder="1" applyAlignment="1">
      <alignment/>
    </xf>
    <xf numFmtId="172" fontId="0" fillId="0" borderId="9" xfId="15" applyNumberFormat="1" applyFont="1" applyBorder="1" applyAlignment="1">
      <alignment/>
    </xf>
    <xf numFmtId="172" fontId="10" fillId="0" borderId="10" xfId="15" applyNumberFormat="1" applyFont="1" applyBorder="1" applyAlignment="1" quotePrefix="1">
      <alignment horizontal="center"/>
    </xf>
    <xf numFmtId="172" fontId="10" fillId="0" borderId="10" xfId="15" applyNumberFormat="1" applyFont="1" applyBorder="1" applyAlignment="1">
      <alignment/>
    </xf>
    <xf numFmtId="172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3" xfId="0" applyFont="1" applyBorder="1" applyAlignment="1">
      <alignment/>
    </xf>
    <xf numFmtId="172" fontId="17" fillId="0" borderId="3" xfId="15" applyNumberFormat="1" applyFont="1" applyBorder="1" applyAlignment="1">
      <alignment/>
    </xf>
    <xf numFmtId="0" fontId="17" fillId="0" borderId="11" xfId="0" applyFont="1" applyBorder="1" applyAlignment="1">
      <alignment/>
    </xf>
    <xf numFmtId="172" fontId="17" fillId="0" borderId="11" xfId="15" applyNumberFormat="1" applyFont="1" applyBorder="1" applyAlignment="1">
      <alignment/>
    </xf>
    <xf numFmtId="0" fontId="17" fillId="0" borderId="12" xfId="0" applyFont="1" applyBorder="1" applyAlignment="1">
      <alignment horizontal="left" wrapText="1"/>
    </xf>
    <xf numFmtId="172" fontId="17" fillId="0" borderId="12" xfId="15" applyNumberFormat="1" applyFont="1" applyBorder="1" applyAlignment="1">
      <alignment/>
    </xf>
    <xf numFmtId="172" fontId="17" fillId="0" borderId="13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7" fillId="0" borderId="13" xfId="15" applyFont="1" applyBorder="1" applyAlignment="1">
      <alignment/>
    </xf>
    <xf numFmtId="172" fontId="4" fillId="0" borderId="0" xfId="15" applyNumberFormat="1" applyFont="1" applyAlignment="1">
      <alignment horizontal="left"/>
    </xf>
    <xf numFmtId="172" fontId="1" fillId="0" borderId="0" xfId="15" applyNumberFormat="1" applyFont="1" applyBorder="1" applyAlignment="1">
      <alignment horizontal="center"/>
    </xf>
    <xf numFmtId="172" fontId="2" fillId="0" borderId="0" xfId="15" applyNumberFormat="1" applyFont="1" applyAlignment="1">
      <alignment horizontal="center"/>
    </xf>
    <xf numFmtId="172" fontId="3" fillId="0" borderId="0" xfId="15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chu\KeToan\LuuTru\Nam2006\Lien\Th206\Th206\CDKT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DKT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QK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chu\KeToan\LuuTru\TH2007\KQK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BC"/>
      <sheetName val="4"/>
      <sheetName val="5"/>
      <sheetName val="6"/>
      <sheetName val="7"/>
      <sheetName val="8"/>
      <sheetName val="9"/>
      <sheetName val="9T"/>
      <sheetName val="10"/>
      <sheetName val="11"/>
      <sheetName val="12"/>
      <sheetName val="12 (2)"/>
      <sheetName val="3CK"/>
      <sheetName val="3CK-QII"/>
      <sheetName val="3CK-QIII"/>
      <sheetName val="CK-QIV"/>
      <sheetName val="QUI I-CT"/>
      <sheetName val="BC-CT"/>
      <sheetName val="BC-CT 9T"/>
      <sheetName val="BC-CTCP"/>
      <sheetName val="BC-CTCP 9T"/>
      <sheetName val="BCNam"/>
      <sheetName val="BCCP"/>
      <sheetName val="BCTT"/>
      <sheetName val="CTNB"/>
      <sheetName val="NB"/>
      <sheetName val="NBCP"/>
      <sheetName val="CK"/>
      <sheetName val="CKCP"/>
      <sheetName val="CT"/>
      <sheetName val="CTTS CP"/>
      <sheetName val="CTTS "/>
      <sheetName val="Sheet3"/>
      <sheetName val="00000000"/>
      <sheetName val="00000001"/>
      <sheetName val="10000000"/>
    </sheetNames>
    <sheetDataSet>
      <sheetData sheetId="19">
        <row r="13">
          <cell r="D13">
            <v>0</v>
          </cell>
        </row>
      </sheetData>
      <sheetData sheetId="24">
        <row r="72">
          <cell r="D72">
            <v>0</v>
          </cell>
        </row>
        <row r="73">
          <cell r="D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ICK"/>
      <sheetName val="IICK2"/>
      <sheetName val="IICK3"/>
      <sheetName val="QII"/>
      <sheetName val="QIII"/>
      <sheetName val="QI"/>
      <sheetName val="NB"/>
      <sheetName val="CK"/>
      <sheetName val="CTTS "/>
      <sheetName val="00000000"/>
      <sheetName val="00000001"/>
      <sheetName val="10000000"/>
    </sheetNames>
    <sheetDataSet>
      <sheetData sheetId="16">
        <row r="9">
          <cell r="D9">
            <v>16064940754</v>
          </cell>
        </row>
        <row r="20">
          <cell r="D20">
            <v>54211987577</v>
          </cell>
        </row>
        <row r="31">
          <cell r="D31">
            <v>96417305584</v>
          </cell>
        </row>
        <row r="41">
          <cell r="D41">
            <v>3314402613</v>
          </cell>
        </row>
        <row r="55">
          <cell r="D55">
            <v>639137706114</v>
          </cell>
        </row>
        <row r="56">
          <cell r="D56">
            <v>-299041990481</v>
          </cell>
        </row>
        <row r="58">
          <cell r="D58">
            <v>51429147112</v>
          </cell>
        </row>
        <row r="59">
          <cell r="D59">
            <v>-23165332236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17185337007</v>
          </cell>
        </row>
        <row r="67">
          <cell r="D67">
            <v>4400000000</v>
          </cell>
        </row>
        <row r="72">
          <cell r="D72">
            <v>14074798574</v>
          </cell>
        </row>
        <row r="79">
          <cell r="D79">
            <v>177521317659.2648</v>
          </cell>
        </row>
        <row r="95">
          <cell r="D95">
            <v>273770144662</v>
          </cell>
        </row>
        <row r="107">
          <cell r="D107">
            <v>60000000000</v>
          </cell>
          <cell r="E107">
            <v>60000000000</v>
          </cell>
        </row>
        <row r="108">
          <cell r="D108">
            <v>0</v>
          </cell>
        </row>
        <row r="109">
          <cell r="D109">
            <v>12861508380</v>
          </cell>
          <cell r="E109">
            <v>933914577</v>
          </cell>
        </row>
        <row r="113">
          <cell r="D113">
            <v>7094364774</v>
          </cell>
          <cell r="E113">
            <v>10562093135</v>
          </cell>
        </row>
        <row r="115">
          <cell r="D115">
            <v>120000000</v>
          </cell>
          <cell r="E115">
            <v>300000000</v>
          </cell>
        </row>
        <row r="116">
          <cell r="D116">
            <v>24076081390</v>
          </cell>
        </row>
        <row r="117">
          <cell r="D117">
            <v>2671515103</v>
          </cell>
        </row>
        <row r="118">
          <cell r="D118">
            <v>15913370650</v>
          </cell>
        </row>
      </sheetData>
      <sheetData sheetId="17">
        <row r="9">
          <cell r="E9">
            <v>9844321817</v>
          </cell>
        </row>
        <row r="20">
          <cell r="E20">
            <v>54337663478</v>
          </cell>
        </row>
        <row r="31">
          <cell r="E31">
            <v>54451908940</v>
          </cell>
        </row>
        <row r="41">
          <cell r="E41">
            <v>1728273657</v>
          </cell>
        </row>
        <row r="55">
          <cell r="E55">
            <v>562398474900</v>
          </cell>
        </row>
        <row r="56">
          <cell r="E56">
            <v>-244761615304</v>
          </cell>
        </row>
        <row r="58">
          <cell r="E58">
            <v>51103638751</v>
          </cell>
        </row>
        <row r="59">
          <cell r="E59">
            <v>-17137194329</v>
          </cell>
        </row>
        <row r="61">
          <cell r="E61">
            <v>66754556340</v>
          </cell>
        </row>
        <row r="62">
          <cell r="E62">
            <v>-46471459488</v>
          </cell>
        </row>
        <row r="63">
          <cell r="E63">
            <v>19976284983</v>
          </cell>
        </row>
        <row r="67">
          <cell r="E67">
            <v>964000000</v>
          </cell>
        </row>
        <row r="72">
          <cell r="E72">
            <v>2829066763</v>
          </cell>
        </row>
        <row r="79">
          <cell r="E79">
            <v>168850859985</v>
          </cell>
        </row>
        <row r="95">
          <cell r="E95">
            <v>249833623426</v>
          </cell>
        </row>
        <row r="117">
          <cell r="E117">
            <v>8084968735</v>
          </cell>
        </row>
        <row r="118">
          <cell r="E118">
            <v>17452460650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NB"/>
      <sheetName val="CK"/>
      <sheetName val="TS"/>
      <sheetName val="05NB"/>
      <sheetName val="05CK"/>
      <sheetName val="05TS"/>
      <sheetName val="KT"/>
      <sheetName val="KT CK"/>
      <sheetName val="KTNB+CK"/>
      <sheetName val="00000000"/>
      <sheetName val="10000000"/>
      <sheetName val="00000001"/>
      <sheetName val="20000000"/>
    </sheetNames>
    <sheetDataSet>
      <sheetData sheetId="2">
        <row r="12">
          <cell r="D12">
            <v>263835025250</v>
          </cell>
          <cell r="F12">
            <v>838580290520</v>
          </cell>
        </row>
        <row r="13">
          <cell r="D13">
            <v>350686971</v>
          </cell>
          <cell r="F13">
            <v>431026615</v>
          </cell>
        </row>
        <row r="21">
          <cell r="D21">
            <v>227979491007</v>
          </cell>
          <cell r="F21">
            <v>740358408538</v>
          </cell>
        </row>
        <row r="24">
          <cell r="D24">
            <v>333592984</v>
          </cell>
          <cell r="F24">
            <v>975372686</v>
          </cell>
        </row>
        <row r="25">
          <cell r="D25">
            <v>7139243038</v>
          </cell>
          <cell r="F25">
            <v>21681718131</v>
          </cell>
        </row>
        <row r="27">
          <cell r="D27">
            <v>7210192323</v>
          </cell>
          <cell r="F27">
            <v>21417187238</v>
          </cell>
        </row>
        <row r="28">
          <cell r="D28">
            <v>12561737457</v>
          </cell>
          <cell r="F28">
            <v>36105772333</v>
          </cell>
        </row>
        <row r="31">
          <cell r="D31">
            <v>2785326120</v>
          </cell>
          <cell r="F31">
            <v>10858707132</v>
          </cell>
        </row>
        <row r="32">
          <cell r="D32">
            <v>1531113640</v>
          </cell>
          <cell r="F32">
            <v>6344176093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NB"/>
      <sheetName val="CK"/>
      <sheetName val="TS"/>
      <sheetName val="05NB"/>
      <sheetName val="05CK"/>
      <sheetName val="05TS"/>
      <sheetName val="KT"/>
      <sheetName val="KT CK"/>
      <sheetName val="KTNB+CK"/>
      <sheetName val="00000000"/>
      <sheetName val="10000000"/>
      <sheetName val="00000001"/>
      <sheetName val="20000000"/>
    </sheetNames>
    <sheetDataSet>
      <sheetData sheetId="2">
        <row r="38">
          <cell r="D38">
            <v>1696.9133196666667</v>
          </cell>
          <cell r="F38">
            <v>4012.6802316666667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zoomScale="75" zoomScaleNormal="75" workbookViewId="0" topLeftCell="A6">
      <selection activeCell="D13" sqref="D13"/>
    </sheetView>
  </sheetViews>
  <sheetFormatPr defaultColWidth="8.796875" defaultRowHeight="15"/>
  <cols>
    <col min="1" max="1" width="36.5" style="0" customWidth="1"/>
    <col min="2" max="2" width="9.3984375" style="42" customWidth="1"/>
    <col min="3" max="3" width="22.69921875" style="0" hidden="1" customWidth="1"/>
    <col min="4" max="4" width="18.09765625" style="0" customWidth="1"/>
    <col min="5" max="5" width="19.09765625" style="0" customWidth="1"/>
    <col min="6" max="6" width="18.09765625" style="0" customWidth="1"/>
  </cols>
  <sheetData>
    <row r="1" spans="1:4" ht="15.75">
      <c r="A1" s="75" t="s">
        <v>117</v>
      </c>
      <c r="B1" s="75"/>
      <c r="C1" s="75"/>
      <c r="D1" s="1"/>
    </row>
    <row r="2" spans="1:15" ht="17.25">
      <c r="A2" s="76" t="s">
        <v>118</v>
      </c>
      <c r="B2" s="76"/>
      <c r="C2" s="76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>
      <c r="A3" s="2"/>
      <c r="B3" s="1"/>
      <c r="C3" s="3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3.75">
      <c r="A4" s="77" t="s">
        <v>0</v>
      </c>
      <c r="B4" s="77"/>
      <c r="C4" s="77"/>
      <c r="D4" s="77"/>
      <c r="E4" s="77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7.25">
      <c r="A5" s="78" t="s">
        <v>89</v>
      </c>
      <c r="B5" s="78"/>
      <c r="C5" s="78"/>
      <c r="D5" s="78"/>
      <c r="E5" s="7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2.5">
      <c r="A6" s="74" t="s">
        <v>1</v>
      </c>
      <c r="B6" s="74"/>
      <c r="C6" s="74"/>
      <c r="D6" s="7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4"/>
      <c r="B7" s="4"/>
      <c r="C7" s="4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4" customHeight="1">
      <c r="A8" s="6" t="s">
        <v>2</v>
      </c>
      <c r="B8" s="7" t="s">
        <v>3</v>
      </c>
      <c r="C8" s="6" t="s">
        <v>4</v>
      </c>
      <c r="D8" s="6" t="s">
        <v>90</v>
      </c>
      <c r="E8" s="6" t="s">
        <v>4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4" customHeight="1">
      <c r="A9" s="8" t="s">
        <v>77</v>
      </c>
      <c r="B9" s="9" t="s">
        <v>5</v>
      </c>
      <c r="C9" s="10">
        <f>+C10+C11+C12+C13+C14</f>
        <v>170008636528</v>
      </c>
      <c r="D9" s="10">
        <f>+D10+D11+D12+D13+D14</f>
        <v>120362167892</v>
      </c>
      <c r="E9" s="10">
        <f>+E10+E11+E12+E13+E14</f>
        <v>170008636528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4" customHeight="1">
      <c r="A10" s="11" t="s">
        <v>6</v>
      </c>
      <c r="B10" s="12" t="s">
        <v>7</v>
      </c>
      <c r="C10" s="11">
        <f>+'[2]QIII'!$D$9</f>
        <v>16064940754</v>
      </c>
      <c r="D10" s="11">
        <f>+'[2]QI'!$E$9</f>
        <v>9844321817</v>
      </c>
      <c r="E10" s="11">
        <f>+C10</f>
        <v>16064940754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4" customHeight="1">
      <c r="A11" s="13" t="s">
        <v>67</v>
      </c>
      <c r="B11" s="12" t="s">
        <v>119</v>
      </c>
      <c r="C11" s="13"/>
      <c r="D11" s="15">
        <f>+'[1]QUI I-CT'!D13</f>
        <v>0</v>
      </c>
      <c r="E11" s="11">
        <f aca="true" t="shared" si="0" ref="E11:E33">+C11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4" customHeight="1">
      <c r="A12" s="11" t="s">
        <v>68</v>
      </c>
      <c r="B12" s="14" t="s">
        <v>8</v>
      </c>
      <c r="C12" s="11">
        <f>+'[2]QIII'!$D$20</f>
        <v>54211987577</v>
      </c>
      <c r="D12" s="11">
        <f>+'[2]QI'!$E$20</f>
        <v>54337663478</v>
      </c>
      <c r="E12" s="11">
        <f t="shared" si="0"/>
        <v>54211987577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4" customHeight="1">
      <c r="A13" s="11" t="s">
        <v>9</v>
      </c>
      <c r="B13" s="14" t="s">
        <v>10</v>
      </c>
      <c r="C13" s="11">
        <f>+'[2]QIII'!$D$31</f>
        <v>96417305584</v>
      </c>
      <c r="D13" s="11">
        <f>+'[2]QI'!$E$31</f>
        <v>54451908940</v>
      </c>
      <c r="E13" s="11">
        <f t="shared" si="0"/>
        <v>96417305584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4" customHeight="1">
      <c r="A14" s="11" t="s">
        <v>11</v>
      </c>
      <c r="B14" s="16" t="s">
        <v>12</v>
      </c>
      <c r="C14" s="17">
        <f>+'[2]QIII'!$D$41</f>
        <v>3314402613</v>
      </c>
      <c r="D14" s="17">
        <f>+'[2]QI'!$E$41</f>
        <v>1728273657</v>
      </c>
      <c r="E14" s="11">
        <f t="shared" si="0"/>
        <v>3314402613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4" customHeight="1">
      <c r="A15" s="18" t="s">
        <v>78</v>
      </c>
      <c r="B15" s="19" t="s">
        <v>13</v>
      </c>
      <c r="C15" s="20">
        <f>+C17+C29+C31</f>
        <v>404019666090</v>
      </c>
      <c r="D15" s="20">
        <f>+D17+D29+D31</f>
        <v>395655752616</v>
      </c>
      <c r="E15" s="20">
        <f>+E17+E29+E31</f>
        <v>404019666090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4" customHeight="1">
      <c r="A16" s="13" t="s">
        <v>79</v>
      </c>
      <c r="B16" s="16" t="s">
        <v>120</v>
      </c>
      <c r="C16" s="20"/>
      <c r="D16" s="20"/>
      <c r="E16" s="1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" customHeight="1">
      <c r="A17" s="11" t="s">
        <v>70</v>
      </c>
      <c r="B17" s="16" t="s">
        <v>13</v>
      </c>
      <c r="C17" s="17">
        <f>+C18+C24+C21+C27</f>
        <v>385544867516</v>
      </c>
      <c r="D17" s="17">
        <f>+D18+D24+D21+D27</f>
        <v>391862685853</v>
      </c>
      <c r="E17" s="11">
        <f t="shared" si="0"/>
        <v>385544867516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>
      <c r="A18" s="13" t="s">
        <v>14</v>
      </c>
      <c r="B18" s="16" t="s">
        <v>15</v>
      </c>
      <c r="C18" s="17">
        <f>+C19+C20</f>
        <v>340095715633</v>
      </c>
      <c r="D18" s="17">
        <f>+D19+D20</f>
        <v>317636859596</v>
      </c>
      <c r="E18" s="11">
        <f t="shared" si="0"/>
        <v>340095715633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" customHeight="1" hidden="1">
      <c r="A19" s="13" t="s">
        <v>16</v>
      </c>
      <c r="B19" s="16" t="s">
        <v>17</v>
      </c>
      <c r="C19" s="13">
        <f>+'[2]QIII'!$D$55</f>
        <v>639137706114</v>
      </c>
      <c r="D19" s="13">
        <f>+'[2]QI'!$E$55</f>
        <v>562398474900</v>
      </c>
      <c r="E19" s="11">
        <f t="shared" si="0"/>
        <v>639137706114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4" customHeight="1" hidden="1">
      <c r="A20" s="13" t="s">
        <v>18</v>
      </c>
      <c r="B20" s="16" t="s">
        <v>19</v>
      </c>
      <c r="C20" s="13">
        <f>+'[2]QIII'!$D$56</f>
        <v>-299041990481</v>
      </c>
      <c r="D20" s="13">
        <f>+'[2]QI'!$E$56</f>
        <v>-244761615304</v>
      </c>
      <c r="E20" s="11">
        <f t="shared" si="0"/>
        <v>-299041990481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" customHeight="1">
      <c r="A21" s="13" t="s">
        <v>20</v>
      </c>
      <c r="B21" s="16" t="s">
        <v>21</v>
      </c>
      <c r="C21" s="17">
        <f>+C22+C23</f>
        <v>28263814876</v>
      </c>
      <c r="D21" s="17">
        <f>+D22+D23</f>
        <v>33966444422</v>
      </c>
      <c r="E21" s="11">
        <f t="shared" si="0"/>
        <v>28263814876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4" customHeight="1" hidden="1">
      <c r="A22" s="13" t="s">
        <v>22</v>
      </c>
      <c r="B22" s="16" t="s">
        <v>23</v>
      </c>
      <c r="C22" s="13">
        <f>+'[2]QIII'!$D$58</f>
        <v>51429147112</v>
      </c>
      <c r="D22" s="13">
        <f>+'[2]QI'!$E$58</f>
        <v>51103638751</v>
      </c>
      <c r="E22" s="11">
        <f t="shared" si="0"/>
        <v>51429147112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4" customHeight="1" hidden="1">
      <c r="A23" s="13" t="s">
        <v>24</v>
      </c>
      <c r="B23" s="16" t="s">
        <v>25</v>
      </c>
      <c r="C23" s="13">
        <f>+'[2]QIII'!$D$59</f>
        <v>-23165332236</v>
      </c>
      <c r="D23" s="13">
        <f>+'[2]QI'!$E$59</f>
        <v>-17137194329</v>
      </c>
      <c r="E23" s="11">
        <f t="shared" si="0"/>
        <v>-23165332236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4" customHeight="1">
      <c r="A24" s="13" t="s">
        <v>26</v>
      </c>
      <c r="B24" s="16" t="s">
        <v>27</v>
      </c>
      <c r="C24" s="17">
        <f>SUM(C25:C26)</f>
        <v>0</v>
      </c>
      <c r="D24" s="17">
        <f>SUM(D25:D26)</f>
        <v>20283096852</v>
      </c>
      <c r="E24" s="11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4" customHeight="1" hidden="1">
      <c r="A25" s="13" t="s">
        <v>28</v>
      </c>
      <c r="B25" s="16" t="s">
        <v>29</v>
      </c>
      <c r="C25" s="13">
        <f>+'[2]QIII'!$D$61</f>
        <v>0</v>
      </c>
      <c r="D25" s="13">
        <f>+'[2]QI'!$E$61</f>
        <v>66754556340</v>
      </c>
      <c r="E25" s="11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4" customHeight="1" hidden="1">
      <c r="A26" s="13" t="s">
        <v>30</v>
      </c>
      <c r="B26" s="16" t="s">
        <v>31</v>
      </c>
      <c r="C26" s="13">
        <f>+'[2]QIII'!$D$62</f>
        <v>0</v>
      </c>
      <c r="D26" s="13">
        <f>+'[2]QI'!$E$62</f>
        <v>-46471459488</v>
      </c>
      <c r="E26" s="11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" customHeight="1">
      <c r="A27" s="13" t="s">
        <v>80</v>
      </c>
      <c r="B27" s="16" t="s">
        <v>32</v>
      </c>
      <c r="C27" s="13">
        <f>+'[2]QIII'!$D$63</f>
        <v>17185337007</v>
      </c>
      <c r="D27" s="13">
        <f>+'[2]QI'!$E$63</f>
        <v>19976284983</v>
      </c>
      <c r="E27" s="11">
        <f t="shared" si="0"/>
        <v>17185337007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24" customHeight="1">
      <c r="A28" s="13" t="s">
        <v>81</v>
      </c>
      <c r="B28" s="16" t="s">
        <v>33</v>
      </c>
      <c r="C28" s="13"/>
      <c r="D28" s="13"/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" customHeight="1">
      <c r="A29" s="13" t="s">
        <v>69</v>
      </c>
      <c r="B29" s="16" t="s">
        <v>121</v>
      </c>
      <c r="C29" s="17">
        <f>+'[2]QIII'!$D$67</f>
        <v>4400000000</v>
      </c>
      <c r="D29" s="17">
        <f>+'[2]QI'!$E$67</f>
        <v>964000000</v>
      </c>
      <c r="E29" s="11">
        <f t="shared" si="0"/>
        <v>4400000000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24" customHeight="1">
      <c r="A30" s="13" t="s">
        <v>71</v>
      </c>
      <c r="B30" s="16" t="s">
        <v>34</v>
      </c>
      <c r="C30" s="58">
        <f>SUM(C31:C33)</f>
        <v>14074798574</v>
      </c>
      <c r="D30" s="58">
        <f>SUM(D31:D33)</f>
        <v>2829066763</v>
      </c>
      <c r="E30" s="58">
        <f>SUM(E31:E33)</f>
        <v>14074798574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24" customHeight="1" hidden="1">
      <c r="A31" s="13" t="s">
        <v>72</v>
      </c>
      <c r="B31" s="16" t="s">
        <v>35</v>
      </c>
      <c r="C31" s="13">
        <f>+'[2]QIII'!$D$72</f>
        <v>14074798574</v>
      </c>
      <c r="D31" s="13">
        <f>+'[2]QI'!$E$72</f>
        <v>2829066763</v>
      </c>
      <c r="E31" s="11">
        <f t="shared" si="0"/>
        <v>14074798574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24" customHeight="1" hidden="1">
      <c r="A32" s="13" t="s">
        <v>73</v>
      </c>
      <c r="B32" s="16" t="s">
        <v>36</v>
      </c>
      <c r="C32" s="13">
        <f>+'[1]BCNam'!D72</f>
        <v>0</v>
      </c>
      <c r="D32" s="13"/>
      <c r="E32" s="11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4" customHeight="1" hidden="1">
      <c r="A33" s="13" t="s">
        <v>74</v>
      </c>
      <c r="B33" s="16" t="s">
        <v>37</v>
      </c>
      <c r="C33" s="13">
        <f>+'[1]BCNam'!D73</f>
        <v>0</v>
      </c>
      <c r="D33" s="13"/>
      <c r="E33" s="11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24" customHeight="1">
      <c r="A34" s="21" t="s">
        <v>38</v>
      </c>
      <c r="B34" s="22" t="s">
        <v>39</v>
      </c>
      <c r="C34" s="23">
        <f>+C15+C9</f>
        <v>574028302618</v>
      </c>
      <c r="D34" s="23">
        <f>+D15+D9</f>
        <v>516017920508</v>
      </c>
      <c r="E34" s="23">
        <f>+E15+E9</f>
        <v>574028302618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4" customHeight="1">
      <c r="A35" s="24" t="s">
        <v>40</v>
      </c>
      <c r="B35" s="25"/>
      <c r="C35" s="26"/>
      <c r="D35" s="26"/>
      <c r="E35" s="26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24" customHeight="1">
      <c r="A36" s="27" t="s">
        <v>41</v>
      </c>
      <c r="B36" s="28" t="s">
        <v>42</v>
      </c>
      <c r="C36" s="20">
        <f>+C37+C38</f>
        <v>451291462321.2648</v>
      </c>
      <c r="D36" s="20">
        <f>+D37+D38</f>
        <v>418684483411</v>
      </c>
      <c r="E36" s="20">
        <f>+E37+E38</f>
        <v>451291462321.2648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24" customHeight="1">
      <c r="A37" s="11" t="s">
        <v>43</v>
      </c>
      <c r="B37" s="29" t="s">
        <v>44</v>
      </c>
      <c r="C37" s="17">
        <f>+'[2]QIII'!$D$79</f>
        <v>177521317659.2648</v>
      </c>
      <c r="D37" s="17">
        <f>+'[2]QI'!$E$79</f>
        <v>168850859985</v>
      </c>
      <c r="E37" s="11">
        <f aca="true" t="shared" si="1" ref="E37:E53">+C37</f>
        <v>177521317659.2648</v>
      </c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4" customHeight="1">
      <c r="A38" s="11" t="s">
        <v>45</v>
      </c>
      <c r="B38" s="29" t="s">
        <v>46</v>
      </c>
      <c r="C38" s="17">
        <f>+'[2]QIII'!$D$95</f>
        <v>273770144662</v>
      </c>
      <c r="D38" s="17">
        <f>+'[2]QI'!$E$95</f>
        <v>249833623426</v>
      </c>
      <c r="E38" s="11">
        <f t="shared" si="1"/>
        <v>273770144662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24" customHeight="1">
      <c r="A39" s="27" t="s">
        <v>75</v>
      </c>
      <c r="B39" s="28" t="s">
        <v>47</v>
      </c>
      <c r="C39" s="30">
        <f>+C40+C53</f>
        <v>122736840297</v>
      </c>
      <c r="D39" s="30">
        <f>+D40+D53</f>
        <v>97333437097</v>
      </c>
      <c r="E39" s="30">
        <f>+E40+E53</f>
        <v>122736840297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24" customHeight="1">
      <c r="A40" s="11" t="s">
        <v>76</v>
      </c>
      <c r="B40" s="29" t="s">
        <v>122</v>
      </c>
      <c r="C40" s="31">
        <f>SUM(C41:C52)</f>
        <v>106823469647</v>
      </c>
      <c r="D40" s="31">
        <f>+D41+D42+D43+D44+D46+D47+D48+D51+D52</f>
        <v>79880976447</v>
      </c>
      <c r="E40" s="31">
        <f>+E41+E42+E43+E44+E46+E47+E48+E51+E52</f>
        <v>106823469647</v>
      </c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24" customHeight="1">
      <c r="A41" s="13" t="s">
        <v>66</v>
      </c>
      <c r="B41" s="29" t="s">
        <v>48</v>
      </c>
      <c r="C41" s="13">
        <f>+'[2]QIII'!$D$107</f>
        <v>60000000000</v>
      </c>
      <c r="D41" s="13">
        <f>+'[2]QIII'!$E$107</f>
        <v>60000000000</v>
      </c>
      <c r="E41" s="11">
        <f t="shared" si="1"/>
        <v>60000000000</v>
      </c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24" customHeight="1">
      <c r="A42" s="13" t="s">
        <v>49</v>
      </c>
      <c r="B42" s="29" t="s">
        <v>50</v>
      </c>
      <c r="C42" s="13">
        <f>+'[2]QIII'!$D$108</f>
        <v>0</v>
      </c>
      <c r="D42" s="13"/>
      <c r="E42" s="11">
        <f t="shared" si="1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24" customHeight="1">
      <c r="A43" s="13" t="s">
        <v>82</v>
      </c>
      <c r="B43" s="29" t="s">
        <v>51</v>
      </c>
      <c r="C43" s="13">
        <f>+'[2]QIII'!$D$109</f>
        <v>12861508380</v>
      </c>
      <c r="D43" s="13">
        <f>+'[2]QIII'!$E$109</f>
        <v>933914577</v>
      </c>
      <c r="E43" s="11">
        <f t="shared" si="1"/>
        <v>12861508380</v>
      </c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24" customHeight="1">
      <c r="A44" s="13" t="s">
        <v>123</v>
      </c>
      <c r="B44" s="29" t="s">
        <v>92</v>
      </c>
      <c r="C44" s="13"/>
      <c r="D44" s="13"/>
      <c r="E44" s="11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24" customHeight="1" hidden="1">
      <c r="B45" s="29" t="s">
        <v>92</v>
      </c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24" customHeight="1">
      <c r="A46" s="13" t="s">
        <v>83</v>
      </c>
      <c r="B46" s="29" t="s">
        <v>93</v>
      </c>
      <c r="C46" s="13"/>
      <c r="D46" s="13"/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24" customHeight="1">
      <c r="A47" s="13" t="s">
        <v>84</v>
      </c>
      <c r="B47" s="29" t="s">
        <v>53</v>
      </c>
      <c r="C47" s="13"/>
      <c r="D47" s="13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4" customHeight="1">
      <c r="A48" s="13" t="s">
        <v>91</v>
      </c>
      <c r="B48" s="29"/>
      <c r="C48" s="13"/>
      <c r="D48" s="13">
        <f>+D49+D50</f>
        <v>10862093135</v>
      </c>
      <c r="E48" s="13">
        <f>+E49+E50</f>
        <v>7214364774</v>
      </c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24" customHeight="1" hidden="1">
      <c r="A49" s="13" t="s">
        <v>52</v>
      </c>
      <c r="B49" s="29" t="s">
        <v>53</v>
      </c>
      <c r="C49" s="13">
        <f>+'[2]QIII'!$D$113</f>
        <v>7094364774</v>
      </c>
      <c r="D49" s="13">
        <f>+'[2]QIII'!$E$113</f>
        <v>10562093135</v>
      </c>
      <c r="E49" s="11">
        <f>+C49</f>
        <v>7094364774</v>
      </c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24" customHeight="1" hidden="1">
      <c r="A50" s="13" t="s">
        <v>85</v>
      </c>
      <c r="B50" s="29" t="s">
        <v>54</v>
      </c>
      <c r="C50" s="13">
        <f>+'[2]QIII'!$D$115</f>
        <v>120000000</v>
      </c>
      <c r="D50" s="13">
        <f>+'[2]QIII'!$E$115</f>
        <v>300000000</v>
      </c>
      <c r="E50" s="11">
        <f t="shared" si="1"/>
        <v>120000000</v>
      </c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4" customHeight="1">
      <c r="A51" s="13" t="s">
        <v>55</v>
      </c>
      <c r="B51" s="29" t="s">
        <v>56</v>
      </c>
      <c r="C51" s="13">
        <f>+'[2]QIII'!$D$116</f>
        <v>24076081390</v>
      </c>
      <c r="D51" s="13">
        <f>+'[2]QI'!$E$116</f>
        <v>0</v>
      </c>
      <c r="E51" s="11">
        <f t="shared" si="1"/>
        <v>24076081390</v>
      </c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24" customHeight="1">
      <c r="A52" s="11" t="s">
        <v>86</v>
      </c>
      <c r="B52" s="29" t="s">
        <v>124</v>
      </c>
      <c r="C52" s="13">
        <f>+'[2]QIII'!$D$117</f>
        <v>2671515103</v>
      </c>
      <c r="D52" s="13">
        <f>+'[2]QI'!$E$117</f>
        <v>8084968735</v>
      </c>
      <c r="E52" s="11">
        <f t="shared" si="1"/>
        <v>2671515103</v>
      </c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33" customFormat="1" ht="24" customHeight="1">
      <c r="A53" s="13" t="s">
        <v>87</v>
      </c>
      <c r="B53" s="29" t="s">
        <v>57</v>
      </c>
      <c r="C53" s="31">
        <f>+'[2]QIII'!$D$118</f>
        <v>15913370650</v>
      </c>
      <c r="D53" s="31">
        <f>+'[2]QI'!$E$118</f>
        <v>17452460650</v>
      </c>
      <c r="E53" s="11">
        <f t="shared" si="1"/>
        <v>15913370650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33" customFormat="1" ht="24" customHeight="1">
      <c r="A54" s="59" t="s">
        <v>88</v>
      </c>
      <c r="B54" s="60" t="s">
        <v>126</v>
      </c>
      <c r="C54" s="61"/>
      <c r="D54" s="61">
        <f>+D53</f>
        <v>17452460650</v>
      </c>
      <c r="E54" s="61">
        <f>+E53</f>
        <v>15913370650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5" ht="24" customHeight="1">
      <c r="A55" s="34" t="s">
        <v>58</v>
      </c>
      <c r="B55" s="22" t="s">
        <v>125</v>
      </c>
      <c r="C55" s="23">
        <f>+C39+C36</f>
        <v>574028302618.2648</v>
      </c>
      <c r="D55" s="23">
        <f>+D39+D36</f>
        <v>516017920508</v>
      </c>
      <c r="E55" s="23">
        <f>+E39+E36</f>
        <v>574028302618.2648</v>
      </c>
    </row>
    <row r="56" spans="1:4" s="39" customFormat="1" ht="15.75">
      <c r="A56" s="35"/>
      <c r="B56" s="36"/>
      <c r="C56" s="37"/>
      <c r="D56" s="38"/>
    </row>
    <row r="57" spans="1:3" s="35" customFormat="1" ht="15">
      <c r="A57"/>
      <c r="B57" s="40"/>
      <c r="C57" s="3"/>
    </row>
    <row r="58" spans="2:4" ht="15">
      <c r="B58"/>
      <c r="C58" s="41"/>
      <c r="D58" s="41"/>
    </row>
    <row r="59" ht="15">
      <c r="B59"/>
    </row>
    <row r="60" ht="15">
      <c r="B60"/>
    </row>
    <row r="61" ht="15">
      <c r="B61"/>
    </row>
    <row r="62" ht="15">
      <c r="B62"/>
    </row>
    <row r="63" ht="15">
      <c r="B63"/>
    </row>
    <row r="64" ht="15">
      <c r="B64"/>
    </row>
    <row r="65" ht="15">
      <c r="B65"/>
    </row>
    <row r="66" ht="15">
      <c r="B66"/>
    </row>
    <row r="67" ht="15">
      <c r="B67"/>
    </row>
    <row r="68" ht="15">
      <c r="B68"/>
    </row>
    <row r="69" ht="15">
      <c r="B69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</sheetData>
  <mergeCells count="5">
    <mergeCell ref="A6:D6"/>
    <mergeCell ref="A1:C1"/>
    <mergeCell ref="A2:C2"/>
    <mergeCell ref="A4:E4"/>
    <mergeCell ref="A5:E5"/>
  </mergeCells>
  <printOptions/>
  <pageMargins left="0.63" right="0.19" top="0.54" bottom="0.17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B1">
      <selection activeCell="C24" sqref="C24"/>
    </sheetView>
  </sheetViews>
  <sheetFormatPr defaultColWidth="8.796875" defaultRowHeight="15"/>
  <cols>
    <col min="1" max="1" width="44.19921875" style="0" customWidth="1"/>
    <col min="2" max="2" width="25" style="0" customWidth="1"/>
    <col min="3" max="3" width="24.69921875" style="0" customWidth="1"/>
    <col min="7" max="7" width="16.19921875" style="0" bestFit="1" customWidth="1"/>
  </cols>
  <sheetData>
    <row r="1" spans="1:3" ht="17.25">
      <c r="A1" s="72" t="s">
        <v>94</v>
      </c>
      <c r="B1" s="43"/>
      <c r="C1" s="43"/>
    </row>
    <row r="2" spans="1:3" ht="16.5">
      <c r="A2" s="44"/>
      <c r="B2" s="43"/>
      <c r="C2" s="57" t="s">
        <v>59</v>
      </c>
    </row>
    <row r="3" spans="1:3" ht="16.5">
      <c r="A3" s="44"/>
      <c r="B3" s="43"/>
      <c r="C3" s="57"/>
    </row>
    <row r="4" spans="1:3" ht="24" customHeight="1">
      <c r="A4" s="45" t="s">
        <v>60</v>
      </c>
      <c r="B4" s="46" t="s">
        <v>61</v>
      </c>
      <c r="C4" s="46" t="s">
        <v>62</v>
      </c>
    </row>
    <row r="5" spans="1:3" ht="24" customHeight="1">
      <c r="A5" s="47">
        <v>1</v>
      </c>
      <c r="B5" s="48">
        <v>2</v>
      </c>
      <c r="C5" s="47">
        <v>3</v>
      </c>
    </row>
    <row r="6" spans="1:3" ht="24" customHeight="1">
      <c r="A6" s="65" t="s">
        <v>63</v>
      </c>
      <c r="B6" s="66">
        <f>+'[3]TS'!$D$12</f>
        <v>263835025250</v>
      </c>
      <c r="C6" s="66">
        <f>+'[3]TS'!$F$12</f>
        <v>838580290520</v>
      </c>
    </row>
    <row r="7" spans="1:3" ht="24" customHeight="1">
      <c r="A7" s="67" t="s">
        <v>95</v>
      </c>
      <c r="B7" s="68">
        <f>+'[3]TS'!$D$13</f>
        <v>350686971</v>
      </c>
      <c r="C7" s="68">
        <f>+'[3]TS'!$F$13</f>
        <v>431026615</v>
      </c>
    </row>
    <row r="8" spans="1:3" ht="24" customHeight="1">
      <c r="A8" s="67" t="s">
        <v>64</v>
      </c>
      <c r="B8" s="70">
        <f>+B6-B7</f>
        <v>263484338279</v>
      </c>
      <c r="C8" s="70">
        <f>+C6-C7</f>
        <v>838149263905</v>
      </c>
    </row>
    <row r="9" spans="1:3" ht="24" customHeight="1">
      <c r="A9" s="67" t="s">
        <v>102</v>
      </c>
      <c r="B9" s="68">
        <f>+'[3]TS'!$D$21</f>
        <v>227979491007</v>
      </c>
      <c r="C9" s="68">
        <f>+'[3]TS'!$F$21</f>
        <v>740358408538</v>
      </c>
    </row>
    <row r="10" spans="1:3" ht="24" customHeight="1">
      <c r="A10" s="69" t="s">
        <v>103</v>
      </c>
      <c r="B10" s="70">
        <f>+B8-B9</f>
        <v>35504847272</v>
      </c>
      <c r="C10" s="70">
        <f>+C8-C9</f>
        <v>97790855367</v>
      </c>
    </row>
    <row r="11" spans="1:3" ht="24" customHeight="1">
      <c r="A11" s="67" t="s">
        <v>104</v>
      </c>
      <c r="B11" s="68">
        <f>+'[3]TS'!$D$24</f>
        <v>333592984</v>
      </c>
      <c r="C11" s="68">
        <f>+'[3]TS'!$F$24</f>
        <v>975372686</v>
      </c>
    </row>
    <row r="12" spans="1:3" ht="24" customHeight="1">
      <c r="A12" s="67" t="s">
        <v>105</v>
      </c>
      <c r="B12" s="68">
        <f>+'[3]TS'!$D$25</f>
        <v>7139243038</v>
      </c>
      <c r="C12" s="68">
        <f>+'[3]TS'!$F$25</f>
        <v>21681718131</v>
      </c>
    </row>
    <row r="13" spans="1:3" ht="24" customHeight="1" hidden="1">
      <c r="A13" s="67" t="s">
        <v>65</v>
      </c>
      <c r="B13" s="68">
        <f>+B11-B12</f>
        <v>-6805650054</v>
      </c>
      <c r="C13" s="68">
        <f>+C11-C12</f>
        <v>-20706345445</v>
      </c>
    </row>
    <row r="14" spans="1:3" ht="24" customHeight="1">
      <c r="A14" s="67" t="s">
        <v>106</v>
      </c>
      <c r="B14" s="68">
        <f>+'[3]TS'!$D$27</f>
        <v>7210192323</v>
      </c>
      <c r="C14" s="68">
        <f>+'[3]TS'!$F$27</f>
        <v>21417187238</v>
      </c>
    </row>
    <row r="15" spans="1:3" ht="24" customHeight="1">
      <c r="A15" s="67" t="s">
        <v>107</v>
      </c>
      <c r="B15" s="68">
        <f>+'[3]TS'!$D$28</f>
        <v>12561737457</v>
      </c>
      <c r="C15" s="68">
        <f>+'[3]TS'!$F$28</f>
        <v>36105772333</v>
      </c>
    </row>
    <row r="16" spans="1:3" ht="24" customHeight="1">
      <c r="A16" s="67" t="s">
        <v>108</v>
      </c>
      <c r="B16" s="68">
        <f>+B10+B11-B12-B14-B15</f>
        <v>8927267438</v>
      </c>
      <c r="C16" s="68">
        <f>+C10+C11-C12-C14-C15</f>
        <v>19561550351</v>
      </c>
    </row>
    <row r="17" spans="1:3" ht="24" customHeight="1">
      <c r="A17" s="67" t="s">
        <v>109</v>
      </c>
      <c r="B17" s="68">
        <f>+'[3]TS'!$D$31</f>
        <v>2785326120</v>
      </c>
      <c r="C17" s="68">
        <f>+'[3]TS'!$F$31</f>
        <v>10858707132</v>
      </c>
    </row>
    <row r="18" spans="1:3" ht="24" customHeight="1">
      <c r="A18" s="67" t="s">
        <v>110</v>
      </c>
      <c r="B18" s="68">
        <f>+'[3]TS'!$D$32</f>
        <v>1531113640</v>
      </c>
      <c r="C18" s="68">
        <f>+'[3]TS'!$F$32</f>
        <v>6344176093</v>
      </c>
    </row>
    <row r="19" spans="1:3" ht="24" customHeight="1">
      <c r="A19" s="67" t="s">
        <v>111</v>
      </c>
      <c r="B19" s="68">
        <f>+B17-B18</f>
        <v>1254212480</v>
      </c>
      <c r="C19" s="68">
        <f>+C17-C18</f>
        <v>4514531039</v>
      </c>
    </row>
    <row r="20" spans="1:3" ht="24" customHeight="1">
      <c r="A20" s="67" t="s">
        <v>112</v>
      </c>
      <c r="B20" s="68">
        <f>+B10+B13+B19-B14-B15</f>
        <v>10181479918</v>
      </c>
      <c r="C20" s="68">
        <f>+C10+C13+C19-C14-C15</f>
        <v>24076081390</v>
      </c>
    </row>
    <row r="21" spans="1:3" ht="24" customHeight="1">
      <c r="A21" s="67" t="s">
        <v>113</v>
      </c>
      <c r="B21" s="68"/>
      <c r="C21" s="68"/>
    </row>
    <row r="22" spans="1:3" ht="24" customHeight="1">
      <c r="A22" s="67" t="s">
        <v>114</v>
      </c>
      <c r="B22" s="68">
        <f>+B20-B21</f>
        <v>10181479918</v>
      </c>
      <c r="C22" s="68">
        <f>+C20-C21</f>
        <v>24076081390</v>
      </c>
    </row>
    <row r="23" spans="1:3" ht="24" customHeight="1">
      <c r="A23" s="67" t="s">
        <v>115</v>
      </c>
      <c r="B23" s="73">
        <f>+'[4]TS'!$D$38</f>
        <v>1696.9133196666667</v>
      </c>
      <c r="C23" s="73">
        <f>+'[4]TS'!$F$38</f>
        <v>4012.6802316666667</v>
      </c>
    </row>
    <row r="24" spans="1:7" ht="24" customHeight="1">
      <c r="A24" s="67" t="s">
        <v>116</v>
      </c>
      <c r="B24" s="71">
        <v>300</v>
      </c>
      <c r="C24" s="71">
        <v>900</v>
      </c>
      <c r="G24" s="62">
        <f>60000000000*12%</f>
        <v>7200000000</v>
      </c>
    </row>
    <row r="25" spans="1:7" ht="24" customHeight="1">
      <c r="A25" s="49"/>
      <c r="B25" s="50"/>
      <c r="C25" s="50"/>
      <c r="G25">
        <f>+G24/12*3/6000000</f>
        <v>300</v>
      </c>
    </row>
    <row r="26" spans="1:3" ht="17.25" customHeight="1">
      <c r="A26" s="51"/>
      <c r="B26" s="51"/>
      <c r="C26" s="51"/>
    </row>
    <row r="27" spans="1:3" ht="24" customHeight="1">
      <c r="A27" s="53" t="s">
        <v>96</v>
      </c>
      <c r="B27" s="53" t="s">
        <v>97</v>
      </c>
      <c r="C27" s="53" t="s">
        <v>98</v>
      </c>
    </row>
    <row r="28" spans="1:3" ht="24" customHeight="1">
      <c r="A28" s="52"/>
      <c r="B28" s="63"/>
      <c r="C28" s="53"/>
    </row>
    <row r="29" spans="1:3" ht="24" customHeight="1">
      <c r="A29" s="51"/>
      <c r="B29" s="51"/>
      <c r="C29" s="54"/>
    </row>
    <row r="30" spans="1:3" ht="24" customHeight="1">
      <c r="A30" s="51"/>
      <c r="B30" s="51"/>
      <c r="C30" s="51"/>
    </row>
    <row r="31" spans="1:3" ht="24" customHeight="1">
      <c r="A31" s="51"/>
      <c r="B31" s="51"/>
      <c r="C31" s="51"/>
    </row>
    <row r="32" spans="1:3" ht="24" customHeight="1">
      <c r="A32" s="64" t="s">
        <v>99</v>
      </c>
      <c r="B32" s="56" t="s">
        <v>100</v>
      </c>
      <c r="C32" s="56" t="s">
        <v>101</v>
      </c>
    </row>
    <row r="33" spans="1:3" ht="24" customHeight="1">
      <c r="A33" s="51"/>
      <c r="B33" s="51"/>
      <c r="C33" s="51"/>
    </row>
    <row r="34" spans="1:3" ht="24" customHeight="1">
      <c r="A34" s="51"/>
      <c r="B34" s="55"/>
      <c r="C34" s="51"/>
    </row>
    <row r="35" spans="1:3" ht="24" customHeight="1">
      <c r="A35" s="55"/>
      <c r="B35" s="56"/>
      <c r="C35" s="56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</sheetData>
  <printOptions/>
  <pageMargins left="0.34" right="0.3" top="0.53" bottom="0.5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48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Ngoc Quan</dc:creator>
  <cp:keywords/>
  <dc:description/>
  <cp:lastModifiedBy>Ngoc Quan</cp:lastModifiedBy>
  <cp:lastPrinted>2007-10-26T02:10:51Z</cp:lastPrinted>
  <dcterms:created xsi:type="dcterms:W3CDTF">2007-04-24T16:55:49Z</dcterms:created>
  <dcterms:modified xsi:type="dcterms:W3CDTF">2007-10-26T17:39:05Z</dcterms:modified>
  <cp:category/>
  <cp:version/>
  <cp:contentType/>
  <cp:contentStatus/>
</cp:coreProperties>
</file>